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Hoja1!$B$1:$I$84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H70" i="1"/>
  <c r="G70" i="1"/>
  <c r="F70" i="1"/>
  <c r="E70" i="1"/>
  <c r="D70" i="1"/>
  <c r="F69" i="1"/>
  <c r="I69" i="1" s="1"/>
  <c r="I62" i="1" s="1"/>
  <c r="H62" i="1"/>
  <c r="G62" i="1"/>
  <c r="E62" i="1"/>
  <c r="D62" i="1"/>
  <c r="F60" i="1"/>
  <c r="I60" i="1" s="1"/>
  <c r="I58" i="1" s="1"/>
  <c r="H58" i="1"/>
  <c r="G58" i="1"/>
  <c r="E58" i="1"/>
  <c r="D58" i="1"/>
  <c r="F54" i="1"/>
  <c r="I54" i="1" s="1"/>
  <c r="F51" i="1"/>
  <c r="I51" i="1" s="1"/>
  <c r="F50" i="1"/>
  <c r="I50" i="1" s="1"/>
  <c r="I49" i="1"/>
  <c r="F49" i="1"/>
  <c r="H48" i="1"/>
  <c r="G48" i="1"/>
  <c r="E48" i="1"/>
  <c r="D48" i="1"/>
  <c r="F42" i="1"/>
  <c r="I42" i="1" s="1"/>
  <c r="I38" i="1" s="1"/>
  <c r="H38" i="1"/>
  <c r="G38" i="1"/>
  <c r="E38" i="1"/>
  <c r="D38" i="1"/>
  <c r="F37" i="1"/>
  <c r="I37" i="1" s="1"/>
  <c r="F36" i="1"/>
  <c r="I36" i="1" s="1"/>
  <c r="F35" i="1"/>
  <c r="I35" i="1" s="1"/>
  <c r="F34" i="1"/>
  <c r="I34" i="1" s="1"/>
  <c r="I33" i="1"/>
  <c r="F33" i="1"/>
  <c r="F32" i="1"/>
  <c r="I32" i="1" s="1"/>
  <c r="F31" i="1"/>
  <c r="I31" i="1" s="1"/>
  <c r="F30" i="1"/>
  <c r="I30" i="1" s="1"/>
  <c r="F29" i="1"/>
  <c r="I29" i="1" s="1"/>
  <c r="H28" i="1"/>
  <c r="G28" i="1"/>
  <c r="E28" i="1"/>
  <c r="D28" i="1"/>
  <c r="F27" i="1"/>
  <c r="I27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H18" i="1"/>
  <c r="G18" i="1"/>
  <c r="E18" i="1"/>
  <c r="D18" i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E10" i="1"/>
  <c r="D10" i="1"/>
  <c r="E83" i="1" l="1"/>
  <c r="F18" i="1"/>
  <c r="I18" i="1" s="1"/>
  <c r="F28" i="1"/>
  <c r="I28" i="1" s="1"/>
  <c r="F62" i="1"/>
  <c r="G83" i="1"/>
  <c r="F38" i="1"/>
  <c r="H83" i="1"/>
  <c r="F58" i="1"/>
  <c r="D83" i="1"/>
  <c r="I48" i="1"/>
  <c r="F48" i="1"/>
  <c r="F10" i="1"/>
  <c r="I10" i="1" l="1"/>
  <c r="I83" i="1" s="1"/>
  <c r="F83" i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<sst xmlns="http://schemas.openxmlformats.org/spreadsheetml/2006/main" count="89" uniqueCount="89">
  <si>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</si>
  <si>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</si>
  <si>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31 DE DICIEMBRE DE 2018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</si>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</sst>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2" fillId="0" borderId="7" xfId="0" applyNumberFormat="1" applyFont="1" applyFill="1" applyBorder="1"/>
    <xf numFmtId="43" fontId="2" fillId="0" borderId="7" xfId="1" applyFont="1" applyFill="1" applyBorder="1"/>
    <xf numFmtId="4" fontId="2" fillId="0" borderId="0" xfId="0" applyNumberFormat="1" applyFont="1"/>
    <xf numFmtId="4" fontId="2" fillId="0" borderId="0" xfId="0" applyNumberFormat="1" applyFont="1" applyFill="1" applyBorder="1"/>
    <xf numFmtId="43" fontId="2" fillId="0" borderId="0" xfId="1" applyFont="1" applyFill="1" applyBorder="1"/>
    <xf numFmtId="43" fontId="2" fillId="0" borderId="8" xfId="1" applyFont="1" applyFill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/>
    <xf numFmtId="43" fontId="5" fillId="0" borderId="7" xfId="1" applyFont="1" applyFill="1" applyBorder="1"/>
    <xf numFmtId="43" fontId="2" fillId="0" borderId="7" xfId="1" applyFont="1" applyFill="1" applyBorder="1" applyAlignment="1">
      <alignment horizontal="right" vertical="center" wrapText="1"/>
    </xf>
    <xf numFmtId="43" fontId="2" fillId="0" borderId="0" xfId="0" applyNumberFormat="1" applyFont="1"/>
    <xf numFmtId="4" fontId="7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/>
    <xf numFmtId="4" fontId="8" fillId="0" borderId="7" xfId="2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5" fillId="3" borderId="0" xfId="0" applyFont="1" applyFill="1"/>
    <xf numFmtId="0" fontId="5" fillId="0" borderId="1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workbookViewId="0">
      <selection activeCell="C30" sqref="C30"/>
    </sheetView>
  </sheetViews>
  <sheetFormatPr baseColWidth="10" defaultColWidth="11.44140625" defaultRowHeight="13.2" x14ac:dyDescent="0.25"/>
  <cols>
    <col min="1" max="1" width="2.44140625" style="3" customWidth="1"/>
    <col min="2" max="2" width="4.5546875" style="1" customWidth="1"/>
    <col min="3" max="3" width="48.109375" style="1" bestFit="1" customWidth="1"/>
    <col min="4" max="4" width="14.6640625" style="1" customWidth="1"/>
    <col min="5" max="5" width="14.5546875" style="1" customWidth="1"/>
    <col min="6" max="6" width="16.33203125" style="1" customWidth="1"/>
    <col min="7" max="7" width="14.5546875" style="1" customWidth="1"/>
    <col min="8" max="8" width="15" style="1" customWidth="1"/>
    <col min="9" max="9" width="14.44140625" style="1" customWidth="1"/>
    <col min="10" max="10" width="3.6640625" style="3" customWidth="1"/>
    <col min="11" max="11" width="14" style="1" bestFit="1" customWidth="1"/>
    <col min="12" max="12" width="12.6640625" style="1" bestFit="1" customWidth="1"/>
    <col min="13" max="16384" width="11.44140625" style="1"/>
  </cols>
  <sheetData>
    <row r="1" spans="1:12" ht="14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12" ht="14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12" ht="14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12" s="3" customFormat="1" ht="6.75" customHeight="1" x14ac:dyDescent="0.25"/>
    <row r="5" spans="1:12" s="3" customFormat="1" ht="18" customHeigh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3" customFormat="1" ht="6.75" customHeight="1" x14ac:dyDescent="0.25"/>
    <row r="7" spans="1:12" x14ac:dyDescent="0.25">
      <c r="A7" s="1"/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A8" s="1"/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ht="11.25" customHeight="1" x14ac:dyDescent="0.25">
      <c r="A9" s="1"/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A10" s="1"/>
      <c r="B10" s="10" t="s">
        <v>15</v>
      </c>
      <c r="C10" s="11"/>
      <c r="D10" s="12">
        <f>SUM(D11:D17)</f>
        <v>28092016.350000001</v>
      </c>
      <c r="E10" s="12">
        <f t="shared" ref="E10:H10" si="0">SUM(E11:E17)</f>
        <v>13582260.189999999</v>
      </c>
      <c r="F10" s="12">
        <f t="shared" si="0"/>
        <v>41674276.540000007</v>
      </c>
      <c r="G10" s="12">
        <f t="shared" si="0"/>
        <v>41613375.5</v>
      </c>
      <c r="H10" s="12">
        <f t="shared" si="0"/>
        <v>41549173.280000001</v>
      </c>
      <c r="I10" s="12">
        <f t="shared" ref="I10:I15" si="1">+F10-G10</f>
        <v>60901.040000006557</v>
      </c>
    </row>
    <row r="11" spans="1:12" x14ac:dyDescent="0.25">
      <c r="A11" s="1"/>
      <c r="B11" s="13"/>
      <c r="C11" s="14" t="s">
        <v>16</v>
      </c>
      <c r="D11" s="15">
        <v>14495515.550000001</v>
      </c>
      <c r="E11" s="16">
        <v>5644483.0199999996</v>
      </c>
      <c r="F11" s="15">
        <f>+D11+E11</f>
        <v>20139998.57</v>
      </c>
      <c r="G11" s="16">
        <v>20139998.57</v>
      </c>
      <c r="H11" s="16">
        <v>20139998.57</v>
      </c>
      <c r="I11" s="16">
        <f t="shared" si="1"/>
        <v>0</v>
      </c>
      <c r="K11" s="17"/>
      <c r="L11" s="17"/>
    </row>
    <row r="12" spans="1:12" x14ac:dyDescent="0.25">
      <c r="A12" s="1"/>
      <c r="B12" s="13"/>
      <c r="C12" s="14" t="s">
        <v>17</v>
      </c>
      <c r="D12" s="15">
        <v>6962341.9000000004</v>
      </c>
      <c r="E12" s="16">
        <v>1294020.8500000001</v>
      </c>
      <c r="F12" s="15">
        <f t="shared" ref="F12:F27" si="2">+D12+E12</f>
        <v>8256362.75</v>
      </c>
      <c r="G12" s="16">
        <v>8236362.75</v>
      </c>
      <c r="H12" s="16">
        <v>8236362.75</v>
      </c>
      <c r="I12" s="16">
        <f t="shared" si="1"/>
        <v>20000</v>
      </c>
      <c r="L12" s="17"/>
    </row>
    <row r="13" spans="1:12" x14ac:dyDescent="0.25">
      <c r="A13" s="1"/>
      <c r="B13" s="13"/>
      <c r="C13" s="14" t="s">
        <v>18</v>
      </c>
      <c r="D13" s="15">
        <v>682782.34</v>
      </c>
      <c r="E13" s="18">
        <v>3258917.82</v>
      </c>
      <c r="F13" s="15">
        <f t="shared" si="2"/>
        <v>3941700.1599999997</v>
      </c>
      <c r="G13" s="16">
        <v>3900799.12</v>
      </c>
      <c r="H13" s="16">
        <v>3836596.9</v>
      </c>
      <c r="I13" s="16">
        <f t="shared" si="1"/>
        <v>40901.039999999572</v>
      </c>
    </row>
    <row r="14" spans="1:12" x14ac:dyDescent="0.25">
      <c r="A14" s="1"/>
      <c r="B14" s="13"/>
      <c r="C14" s="14" t="s">
        <v>19</v>
      </c>
      <c r="D14" s="15">
        <v>2242576.02</v>
      </c>
      <c r="E14" s="18">
        <v>1922402.81</v>
      </c>
      <c r="F14" s="15">
        <f t="shared" si="2"/>
        <v>4164978.83</v>
      </c>
      <c r="G14" s="16">
        <v>4164978.83</v>
      </c>
      <c r="H14" s="16">
        <v>4164978.83</v>
      </c>
      <c r="I14" s="16">
        <f t="shared" si="1"/>
        <v>0</v>
      </c>
    </row>
    <row r="15" spans="1:12" x14ac:dyDescent="0.25">
      <c r="A15" s="1"/>
      <c r="B15" s="13"/>
      <c r="C15" s="14" t="s">
        <v>20</v>
      </c>
      <c r="D15" s="15">
        <v>3708800.54</v>
      </c>
      <c r="E15" s="16">
        <v>1462435.69</v>
      </c>
      <c r="F15" s="15">
        <f t="shared" si="2"/>
        <v>5171236.2300000004</v>
      </c>
      <c r="G15" s="16">
        <v>5171236.2300000004</v>
      </c>
      <c r="H15" s="16">
        <v>5171236.2300000004</v>
      </c>
      <c r="I15" s="16">
        <f t="shared" si="1"/>
        <v>0</v>
      </c>
    </row>
    <row r="16" spans="1:12" x14ac:dyDescent="0.25">
      <c r="A16" s="1"/>
      <c r="B16" s="13"/>
      <c r="C16" s="14" t="s">
        <v>21</v>
      </c>
      <c r="D16" s="15">
        <v>0</v>
      </c>
      <c r="E16" s="19">
        <v>0</v>
      </c>
      <c r="F16" s="15">
        <v>0</v>
      </c>
      <c r="G16" s="16">
        <v>0</v>
      </c>
      <c r="H16" s="20">
        <v>0</v>
      </c>
      <c r="I16" s="16">
        <v>0</v>
      </c>
    </row>
    <row r="17" spans="1:11" x14ac:dyDescent="0.25">
      <c r="A17" s="1"/>
      <c r="B17" s="13"/>
      <c r="C17" s="14" t="s">
        <v>22</v>
      </c>
      <c r="D17" s="15">
        <v>0</v>
      </c>
      <c r="E17" s="19">
        <v>0</v>
      </c>
      <c r="F17" s="15">
        <v>0</v>
      </c>
      <c r="G17" s="16">
        <v>0</v>
      </c>
      <c r="H17" s="20">
        <v>0</v>
      </c>
      <c r="I17" s="16">
        <v>0</v>
      </c>
    </row>
    <row r="18" spans="1:11" x14ac:dyDescent="0.25">
      <c r="A18" s="1"/>
      <c r="B18" s="21" t="s">
        <v>23</v>
      </c>
      <c r="C18" s="22"/>
      <c r="D18" s="23">
        <f>SUM(D19:D27)</f>
        <v>1003710.5899999999</v>
      </c>
      <c r="E18" s="24">
        <f>SUM(E19:E27)</f>
        <v>1485027.21</v>
      </c>
      <c r="F18" s="23">
        <f>+D18+E18</f>
        <v>2488737.7999999998</v>
      </c>
      <c r="G18" s="23">
        <f>SUM(G19:G27)</f>
        <v>2301878.0700000003</v>
      </c>
      <c r="H18" s="25">
        <f>SUM(H19:H27)</f>
        <v>2301878.0700000003</v>
      </c>
      <c r="I18" s="23">
        <f t="shared" ref="I18:I25" si="3">+F18-G18</f>
        <v>186859.72999999952</v>
      </c>
    </row>
    <row r="19" spans="1:11" x14ac:dyDescent="0.25">
      <c r="A19" s="1"/>
      <c r="B19" s="26"/>
      <c r="C19" s="27" t="s">
        <v>24</v>
      </c>
      <c r="D19" s="15">
        <v>213385.24</v>
      </c>
      <c r="E19" s="17">
        <v>574425.57999999996</v>
      </c>
      <c r="F19" s="15">
        <f t="shared" si="2"/>
        <v>787810.82</v>
      </c>
      <c r="G19" s="16">
        <v>660693.74</v>
      </c>
      <c r="H19" s="16">
        <v>660693.74</v>
      </c>
      <c r="I19" s="16">
        <f t="shared" si="3"/>
        <v>127117.07999999996</v>
      </c>
      <c r="K19" s="17"/>
    </row>
    <row r="20" spans="1:11" x14ac:dyDescent="0.25">
      <c r="A20" s="1"/>
      <c r="B20" s="26"/>
      <c r="C20" s="27" t="s">
        <v>25</v>
      </c>
      <c r="D20" s="15">
        <v>63500</v>
      </c>
      <c r="E20" s="17">
        <v>104331.25</v>
      </c>
      <c r="F20" s="15">
        <f t="shared" si="2"/>
        <v>167831.25</v>
      </c>
      <c r="G20" s="16">
        <v>150782.89000000001</v>
      </c>
      <c r="H20" s="16">
        <v>150782.89000000001</v>
      </c>
      <c r="I20" s="16">
        <f t="shared" si="3"/>
        <v>17048.359999999986</v>
      </c>
    </row>
    <row r="21" spans="1:11" s="28" customFormat="1" x14ac:dyDescent="0.25">
      <c r="B21" s="26"/>
      <c r="C21" s="27" t="s">
        <v>26</v>
      </c>
      <c r="D21" s="29">
        <v>0</v>
      </c>
      <c r="E21" s="17">
        <v>0</v>
      </c>
      <c r="F21" s="15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11" x14ac:dyDescent="0.25">
      <c r="A22" s="1"/>
      <c r="B22" s="26"/>
      <c r="C22" s="27" t="s">
        <v>27</v>
      </c>
      <c r="D22" s="15">
        <v>49563.360000000001</v>
      </c>
      <c r="E22" s="17">
        <v>285922.27</v>
      </c>
      <c r="F22" s="15">
        <f t="shared" si="2"/>
        <v>335485.63</v>
      </c>
      <c r="G22" s="16">
        <v>330187.26</v>
      </c>
      <c r="H22" s="16">
        <v>330187.26</v>
      </c>
      <c r="I22" s="16">
        <f t="shared" si="3"/>
        <v>5298.3699999999953</v>
      </c>
    </row>
    <row r="23" spans="1:11" x14ac:dyDescent="0.25">
      <c r="A23" s="1"/>
      <c r="B23" s="26"/>
      <c r="C23" s="27" t="s">
        <v>28</v>
      </c>
      <c r="D23" s="15">
        <v>119435.8</v>
      </c>
      <c r="E23" s="17">
        <v>27867.35</v>
      </c>
      <c r="F23" s="15">
        <f t="shared" si="2"/>
        <v>147303.15</v>
      </c>
      <c r="G23" s="16">
        <v>126725.91</v>
      </c>
      <c r="H23" s="16">
        <v>126725.91</v>
      </c>
      <c r="I23" s="16">
        <f t="shared" si="3"/>
        <v>20577.239999999991</v>
      </c>
    </row>
    <row r="24" spans="1:11" x14ac:dyDescent="0.25">
      <c r="A24" s="1"/>
      <c r="B24" s="26"/>
      <c r="C24" s="27" t="s">
        <v>29</v>
      </c>
      <c r="D24" s="15">
        <v>320000</v>
      </c>
      <c r="E24" s="17">
        <v>270000</v>
      </c>
      <c r="F24" s="15">
        <f t="shared" si="2"/>
        <v>590000</v>
      </c>
      <c r="G24" s="16">
        <v>590000</v>
      </c>
      <c r="H24" s="16">
        <v>590000</v>
      </c>
      <c r="I24" s="16">
        <f t="shared" si="3"/>
        <v>0</v>
      </c>
    </row>
    <row r="25" spans="1:11" x14ac:dyDescent="0.25">
      <c r="A25" s="1"/>
      <c r="B25" s="26"/>
      <c r="C25" s="27" t="s">
        <v>30</v>
      </c>
      <c r="D25" s="15">
        <v>188826.19</v>
      </c>
      <c r="E25" s="17">
        <v>26626.9</v>
      </c>
      <c r="F25" s="15">
        <f t="shared" si="2"/>
        <v>215453.09</v>
      </c>
      <c r="G25" s="16">
        <v>215453.09</v>
      </c>
      <c r="H25" s="16">
        <v>215453.09</v>
      </c>
      <c r="I25" s="16">
        <f t="shared" si="3"/>
        <v>0</v>
      </c>
    </row>
    <row r="26" spans="1:11" x14ac:dyDescent="0.25">
      <c r="A26" s="1"/>
      <c r="B26" s="26"/>
      <c r="C26" s="27" t="s">
        <v>31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1:11" x14ac:dyDescent="0.25">
      <c r="A27" s="1"/>
      <c r="B27" s="13"/>
      <c r="C27" s="27" t="s">
        <v>32</v>
      </c>
      <c r="D27" s="15">
        <v>49000</v>
      </c>
      <c r="E27" s="17">
        <v>195853.86</v>
      </c>
      <c r="F27" s="15">
        <f t="shared" si="2"/>
        <v>244853.86</v>
      </c>
      <c r="G27" s="16">
        <v>228035.18</v>
      </c>
      <c r="H27" s="16">
        <v>228035.18</v>
      </c>
      <c r="I27" s="16">
        <f t="shared" ref="I27:I37" si="4">+F27-G27</f>
        <v>16818.679999999993</v>
      </c>
    </row>
    <row r="28" spans="1:11" x14ac:dyDescent="0.25">
      <c r="A28" s="1"/>
      <c r="B28" s="21" t="s">
        <v>33</v>
      </c>
      <c r="C28" s="22"/>
      <c r="D28" s="23">
        <f>SUBTOTAL(9,D29:D37)</f>
        <v>5158928.4000000004</v>
      </c>
      <c r="E28" s="23">
        <f>SUBTOTAL(9,E29:E37)</f>
        <v>4839421.9800000004</v>
      </c>
      <c r="F28" s="23">
        <f>+D28+E28</f>
        <v>9998350.3800000008</v>
      </c>
      <c r="G28" s="23">
        <f>SUM(G29:G37)</f>
        <v>9094309.5399999991</v>
      </c>
      <c r="H28" s="25">
        <f>SUM(H29:H37)</f>
        <v>9093057.1899999995</v>
      </c>
      <c r="I28" s="23">
        <f t="shared" si="4"/>
        <v>904040.84000000171</v>
      </c>
    </row>
    <row r="29" spans="1:11" x14ac:dyDescent="0.25">
      <c r="A29" s="1"/>
      <c r="B29" s="13"/>
      <c r="C29" s="27" t="s">
        <v>34</v>
      </c>
      <c r="D29" s="15">
        <v>551618.91</v>
      </c>
      <c r="E29" s="16">
        <v>626242.19999999995</v>
      </c>
      <c r="F29" s="15">
        <f>+D29+E29</f>
        <v>1177861.1099999999</v>
      </c>
      <c r="G29" s="16">
        <v>1177861.1100000001</v>
      </c>
      <c r="H29" s="16">
        <v>1177861.1100000001</v>
      </c>
      <c r="I29" s="16">
        <f t="shared" si="4"/>
        <v>0</v>
      </c>
    </row>
    <row r="30" spans="1:11" x14ac:dyDescent="0.25">
      <c r="A30" s="1"/>
      <c r="B30" s="13"/>
      <c r="C30" s="27" t="s">
        <v>35</v>
      </c>
      <c r="D30" s="15">
        <v>331810.40000000002</v>
      </c>
      <c r="E30" s="18">
        <v>307296.32</v>
      </c>
      <c r="F30" s="15">
        <f t="shared" ref="F30:F37" si="5">+D30+E30</f>
        <v>639106.72</v>
      </c>
      <c r="G30" s="16">
        <v>309083.08</v>
      </c>
      <c r="H30" s="16">
        <v>309083.08</v>
      </c>
      <c r="I30" s="16">
        <f t="shared" si="4"/>
        <v>330023.63999999996</v>
      </c>
    </row>
    <row r="31" spans="1:11" x14ac:dyDescent="0.25">
      <c r="A31" s="1"/>
      <c r="B31" s="13"/>
      <c r="C31" s="27" t="s">
        <v>36</v>
      </c>
      <c r="D31" s="15">
        <v>1695898.44</v>
      </c>
      <c r="E31" s="18">
        <v>925972.8</v>
      </c>
      <c r="F31" s="15">
        <f t="shared" si="5"/>
        <v>2621871.2400000002</v>
      </c>
      <c r="G31" s="16">
        <v>2436218.86</v>
      </c>
      <c r="H31" s="16">
        <v>2436218.86</v>
      </c>
      <c r="I31" s="16">
        <f t="shared" si="4"/>
        <v>185652.38000000035</v>
      </c>
    </row>
    <row r="32" spans="1:11" x14ac:dyDescent="0.25">
      <c r="A32" s="1"/>
      <c r="B32" s="13"/>
      <c r="C32" s="27" t="s">
        <v>37</v>
      </c>
      <c r="D32" s="15">
        <v>308595.40000000002</v>
      </c>
      <c r="E32" s="18">
        <v>190097.77</v>
      </c>
      <c r="F32" s="15">
        <f t="shared" si="5"/>
        <v>498693.17000000004</v>
      </c>
      <c r="G32" s="16">
        <v>477671.81</v>
      </c>
      <c r="H32" s="16">
        <v>477671.81</v>
      </c>
      <c r="I32" s="16">
        <f t="shared" si="4"/>
        <v>21021.360000000044</v>
      </c>
    </row>
    <row r="33" spans="1:12" x14ac:dyDescent="0.25">
      <c r="A33" s="1"/>
      <c r="B33" s="13"/>
      <c r="C33" s="27" t="s">
        <v>38</v>
      </c>
      <c r="D33" s="15">
        <v>1422527.37</v>
      </c>
      <c r="E33" s="18">
        <v>1072870.8600000001</v>
      </c>
      <c r="F33" s="15">
        <f t="shared" si="5"/>
        <v>2495398.2300000004</v>
      </c>
      <c r="G33" s="16">
        <v>2469925.0299999998</v>
      </c>
      <c r="H33" s="16">
        <v>2469925.0299999998</v>
      </c>
      <c r="I33" s="16">
        <f t="shared" si="4"/>
        <v>25473.200000000652</v>
      </c>
    </row>
    <row r="34" spans="1:12" x14ac:dyDescent="0.25">
      <c r="A34" s="1"/>
      <c r="B34" s="13"/>
      <c r="C34" s="27" t="s">
        <v>39</v>
      </c>
      <c r="D34" s="15">
        <v>209747.4</v>
      </c>
      <c r="E34" s="16">
        <v>182302.71</v>
      </c>
      <c r="F34" s="15">
        <f t="shared" si="5"/>
        <v>392050.11</v>
      </c>
      <c r="G34" s="16">
        <v>385328.49</v>
      </c>
      <c r="H34" s="16">
        <v>385328.49</v>
      </c>
      <c r="I34" s="16">
        <f t="shared" si="4"/>
        <v>6721.6199999999953</v>
      </c>
    </row>
    <row r="35" spans="1:12" x14ac:dyDescent="0.25">
      <c r="A35" s="1"/>
      <c r="B35" s="13"/>
      <c r="C35" s="27" t="s">
        <v>40</v>
      </c>
      <c r="D35" s="15">
        <v>116408.36</v>
      </c>
      <c r="E35" s="18">
        <v>252928.47</v>
      </c>
      <c r="F35" s="15">
        <f t="shared" si="5"/>
        <v>369336.83</v>
      </c>
      <c r="G35" s="16">
        <v>358329.67</v>
      </c>
      <c r="H35" s="16">
        <v>358329.67</v>
      </c>
      <c r="I35" s="16">
        <f t="shared" si="4"/>
        <v>11007.160000000033</v>
      </c>
    </row>
    <row r="36" spans="1:12" x14ac:dyDescent="0.25">
      <c r="B36" s="13"/>
      <c r="C36" s="27" t="s">
        <v>41</v>
      </c>
      <c r="D36" s="15">
        <v>278760.44</v>
      </c>
      <c r="E36" s="18">
        <v>365107.27</v>
      </c>
      <c r="F36" s="15">
        <f t="shared" si="5"/>
        <v>643867.71</v>
      </c>
      <c r="G36" s="16">
        <v>477360.73</v>
      </c>
      <c r="H36" s="16">
        <v>477360.73</v>
      </c>
      <c r="I36" s="16">
        <f t="shared" si="4"/>
        <v>166506.97999999998</v>
      </c>
    </row>
    <row r="37" spans="1:12" x14ac:dyDescent="0.25">
      <c r="B37" s="13"/>
      <c r="C37" s="27" t="s">
        <v>42</v>
      </c>
      <c r="D37" s="15">
        <v>243561.68</v>
      </c>
      <c r="E37" s="18">
        <v>916603.58</v>
      </c>
      <c r="F37" s="15">
        <f t="shared" si="5"/>
        <v>1160165.26</v>
      </c>
      <c r="G37" s="16">
        <v>1002530.76</v>
      </c>
      <c r="H37" s="16">
        <v>1001278.41</v>
      </c>
      <c r="I37" s="16">
        <f t="shared" si="4"/>
        <v>157634.5</v>
      </c>
    </row>
    <row r="38" spans="1:12" x14ac:dyDescent="0.25">
      <c r="B38" s="21" t="s">
        <v>43</v>
      </c>
      <c r="C38" s="22"/>
      <c r="D38" s="23">
        <f>SUM(D39:D47)</f>
        <v>226500</v>
      </c>
      <c r="E38" s="23">
        <f t="shared" ref="E38:H38" si="6">SUM(E39:E47)</f>
        <v>979061.67</v>
      </c>
      <c r="F38" s="23">
        <f t="shared" si="6"/>
        <v>1205561.67</v>
      </c>
      <c r="G38" s="23">
        <f t="shared" si="6"/>
        <v>1161531.67</v>
      </c>
      <c r="H38" s="23">
        <f t="shared" si="6"/>
        <v>1161531.67</v>
      </c>
      <c r="I38" s="23">
        <f>+I42</f>
        <v>44030</v>
      </c>
    </row>
    <row r="39" spans="1:12" x14ac:dyDescent="0.25">
      <c r="B39" s="26"/>
      <c r="C39" s="27" t="s">
        <v>44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</row>
    <row r="40" spans="1:12" x14ac:dyDescent="0.25">
      <c r="B40" s="26"/>
      <c r="C40" s="27" t="s">
        <v>45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1:12" x14ac:dyDescent="0.25">
      <c r="B41" s="26"/>
      <c r="C41" s="27" t="s">
        <v>46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</row>
    <row r="42" spans="1:12" x14ac:dyDescent="0.25">
      <c r="B42" s="13"/>
      <c r="C42" s="14" t="s">
        <v>47</v>
      </c>
      <c r="D42" s="30">
        <v>226500</v>
      </c>
      <c r="E42" s="18">
        <v>979061.67</v>
      </c>
      <c r="F42" s="15">
        <f>+D42+E42</f>
        <v>1205561.67</v>
      </c>
      <c r="G42" s="16">
        <v>1161531.67</v>
      </c>
      <c r="H42" s="16">
        <v>1161531.67</v>
      </c>
      <c r="I42" s="16">
        <f>+F42-G42</f>
        <v>44030</v>
      </c>
    </row>
    <row r="43" spans="1:12" x14ac:dyDescent="0.25">
      <c r="B43" s="13"/>
      <c r="C43" s="14" t="s">
        <v>48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</row>
    <row r="44" spans="1:12" x14ac:dyDescent="0.25">
      <c r="B44" s="13"/>
      <c r="C44" s="27" t="s">
        <v>49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</row>
    <row r="45" spans="1:12" x14ac:dyDescent="0.25">
      <c r="B45" s="13"/>
      <c r="C45" s="1" t="s">
        <v>50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</row>
    <row r="46" spans="1:12" x14ac:dyDescent="0.25">
      <c r="B46" s="13"/>
      <c r="C46" s="14" t="s">
        <v>51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1:12" x14ac:dyDescent="0.25">
      <c r="B47" s="13"/>
      <c r="C47" s="14" t="s">
        <v>52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12" x14ac:dyDescent="0.25">
      <c r="B48" s="21" t="s">
        <v>53</v>
      </c>
      <c r="C48" s="22"/>
      <c r="D48" s="23">
        <f>SUM(D49:D57)</f>
        <v>500000</v>
      </c>
      <c r="E48" s="23">
        <f t="shared" ref="E48:I48" si="7">SUM(E49:E57)</f>
        <v>1096645</v>
      </c>
      <c r="F48" s="23">
        <f t="shared" si="7"/>
        <v>1596645</v>
      </c>
      <c r="G48" s="23">
        <f t="shared" si="7"/>
        <v>296918.41000000003</v>
      </c>
      <c r="H48" s="23">
        <f t="shared" si="7"/>
        <v>296918.41000000003</v>
      </c>
      <c r="I48" s="23">
        <f t="shared" si="7"/>
        <v>1299726.5900000001</v>
      </c>
      <c r="K48" s="17"/>
      <c r="L48" s="31"/>
    </row>
    <row r="49" spans="2:12" x14ac:dyDescent="0.25">
      <c r="B49" s="13"/>
      <c r="C49" s="27" t="s">
        <v>54</v>
      </c>
      <c r="D49" s="15">
        <v>300000</v>
      </c>
      <c r="E49" s="17">
        <v>1140145</v>
      </c>
      <c r="F49" s="15">
        <f>+D49+E49</f>
        <v>1440145</v>
      </c>
      <c r="G49" s="16">
        <v>210626.74</v>
      </c>
      <c r="H49" s="16">
        <v>210626.74</v>
      </c>
      <c r="I49" s="16">
        <f>+F49-G49</f>
        <v>1229518.26</v>
      </c>
    </row>
    <row r="50" spans="2:12" x14ac:dyDescent="0.25">
      <c r="B50" s="13"/>
      <c r="C50" s="27" t="s">
        <v>55</v>
      </c>
      <c r="D50" s="16">
        <v>65000</v>
      </c>
      <c r="E50" s="17">
        <v>-47000</v>
      </c>
      <c r="F50" s="15">
        <f>+D50+E50</f>
        <v>18000</v>
      </c>
      <c r="G50" s="16">
        <v>14227</v>
      </c>
      <c r="H50" s="32">
        <v>14227</v>
      </c>
      <c r="I50" s="16">
        <f>+F50-G50</f>
        <v>3773</v>
      </c>
    </row>
    <row r="51" spans="2:12" x14ac:dyDescent="0.25">
      <c r="B51" s="13"/>
      <c r="C51" s="27" t="s">
        <v>56</v>
      </c>
      <c r="D51" s="16">
        <v>50000</v>
      </c>
      <c r="E51" s="17">
        <v>-41500</v>
      </c>
      <c r="F51" s="15">
        <f>+D51+E51</f>
        <v>8500</v>
      </c>
      <c r="G51" s="16">
        <v>8064.67</v>
      </c>
      <c r="H51" s="16">
        <v>8064.67</v>
      </c>
      <c r="I51" s="16">
        <f>+F51-G51</f>
        <v>435.32999999999993</v>
      </c>
    </row>
    <row r="52" spans="2:12" x14ac:dyDescent="0.25">
      <c r="B52" s="13"/>
      <c r="C52" s="27" t="s">
        <v>57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2:12" x14ac:dyDescent="0.25">
      <c r="B53" s="13"/>
      <c r="C53" s="27" t="s">
        <v>58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2:12" x14ac:dyDescent="0.25">
      <c r="B54" s="13"/>
      <c r="C54" s="27" t="s">
        <v>59</v>
      </c>
      <c r="D54" s="16">
        <v>85000</v>
      </c>
      <c r="E54" s="17">
        <v>45000</v>
      </c>
      <c r="F54" s="15">
        <f>+D54+E54</f>
        <v>130000</v>
      </c>
      <c r="G54" s="16">
        <v>64000</v>
      </c>
      <c r="H54" s="16">
        <v>64000</v>
      </c>
      <c r="I54" s="16">
        <f>+F54-G54</f>
        <v>66000</v>
      </c>
    </row>
    <row r="55" spans="2:12" x14ac:dyDescent="0.25">
      <c r="B55" s="13"/>
      <c r="C55" s="27" t="s">
        <v>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2:12" x14ac:dyDescent="0.25">
      <c r="B56" s="13"/>
      <c r="C56" s="1" t="s">
        <v>61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2:12" x14ac:dyDescent="0.25">
      <c r="B57" s="13"/>
      <c r="C57" s="27" t="s">
        <v>62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12" x14ac:dyDescent="0.25">
      <c r="B58" s="21" t="s">
        <v>63</v>
      </c>
      <c r="C58" s="22"/>
      <c r="D58" s="33">
        <f>SUBTOTAL(9,D59:D61)</f>
        <v>0</v>
      </c>
      <c r="E58" s="33">
        <f t="shared" ref="E58:H58" si="8">SUBTOTAL(9,E59:E61)</f>
        <v>0</v>
      </c>
      <c r="F58" s="33">
        <f t="shared" si="8"/>
        <v>0</v>
      </c>
      <c r="G58" s="33">
        <f t="shared" si="8"/>
        <v>0</v>
      </c>
      <c r="H58" s="33">
        <f t="shared" si="8"/>
        <v>0</v>
      </c>
      <c r="I58" s="33">
        <f>SUBTOTAL(9,I60)</f>
        <v>0</v>
      </c>
    </row>
    <row r="59" spans="2:12" x14ac:dyDescent="0.25">
      <c r="B59" s="26"/>
      <c r="C59" s="27" t="s">
        <v>64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</row>
    <row r="60" spans="2:12" x14ac:dyDescent="0.25">
      <c r="B60" s="13"/>
      <c r="C60" s="27" t="s">
        <v>65</v>
      </c>
      <c r="D60" s="29">
        <v>0</v>
      </c>
      <c r="E60" s="15">
        <v>0</v>
      </c>
      <c r="F60" s="15">
        <f>+D60+E60</f>
        <v>0</v>
      </c>
      <c r="G60" s="16">
        <v>0</v>
      </c>
      <c r="H60" s="16">
        <v>0</v>
      </c>
      <c r="I60" s="16">
        <f>+F60-G60</f>
        <v>0</v>
      </c>
    </row>
    <row r="61" spans="2:12" x14ac:dyDescent="0.25">
      <c r="B61" s="13"/>
      <c r="C61" s="27" t="s">
        <v>66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K61" s="31"/>
    </row>
    <row r="62" spans="2:12" ht="12.75" customHeight="1" x14ac:dyDescent="0.25">
      <c r="B62" s="21" t="s">
        <v>67</v>
      </c>
      <c r="C62" s="22"/>
      <c r="D62" s="33">
        <f>SUBTOTAL(9,D63:D69)</f>
        <v>0</v>
      </c>
      <c r="E62" s="33">
        <f t="shared" ref="E62:H62" si="9">SUBTOTAL(9,E63:E69)</f>
        <v>533893.84</v>
      </c>
      <c r="F62" s="33">
        <f t="shared" si="9"/>
        <v>533893.84</v>
      </c>
      <c r="G62" s="33">
        <f t="shared" si="9"/>
        <v>0</v>
      </c>
      <c r="H62" s="33">
        <f t="shared" si="9"/>
        <v>0</v>
      </c>
      <c r="I62" s="29">
        <f>SUBTOTAL(9,I69)</f>
        <v>533893.84</v>
      </c>
      <c r="L62" s="31"/>
    </row>
    <row r="63" spans="2:12" ht="12.75" customHeight="1" x14ac:dyDescent="0.25">
      <c r="B63" s="26"/>
      <c r="C63" s="27" t="s">
        <v>68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L63" s="31"/>
    </row>
    <row r="64" spans="2:12" ht="12.75" customHeight="1" x14ac:dyDescent="0.25">
      <c r="B64" s="26"/>
      <c r="C64" s="27" t="s">
        <v>69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L64" s="31"/>
    </row>
    <row r="65" spans="2:12" ht="12.75" customHeight="1" x14ac:dyDescent="0.25">
      <c r="B65" s="26"/>
      <c r="C65" s="27" t="s">
        <v>70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L65" s="31"/>
    </row>
    <row r="66" spans="2:12" ht="12.75" customHeight="1" x14ac:dyDescent="0.25">
      <c r="B66" s="26"/>
      <c r="C66" s="27" t="s">
        <v>71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L66" s="31"/>
    </row>
    <row r="67" spans="2:12" ht="12.75" customHeight="1" x14ac:dyDescent="0.25">
      <c r="B67" s="26"/>
      <c r="C67" s="27" t="s">
        <v>72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L67" s="31"/>
    </row>
    <row r="68" spans="2:12" ht="12.75" customHeight="1" x14ac:dyDescent="0.25">
      <c r="B68" s="26"/>
      <c r="C68" s="27" t="s">
        <v>73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L68" s="31"/>
    </row>
    <row r="69" spans="2:12" ht="26.4" x14ac:dyDescent="0.25">
      <c r="B69" s="26"/>
      <c r="C69" s="14" t="s">
        <v>74</v>
      </c>
      <c r="D69" s="15">
        <v>0</v>
      </c>
      <c r="E69" s="34">
        <v>533893.84</v>
      </c>
      <c r="F69" s="35">
        <f>+D69+E69</f>
        <v>533893.84</v>
      </c>
      <c r="G69" s="29">
        <v>0</v>
      </c>
      <c r="H69" s="29">
        <v>0</v>
      </c>
      <c r="I69" s="16">
        <f>+F69-G69</f>
        <v>533893.84</v>
      </c>
      <c r="K69" s="31"/>
      <c r="L69" s="17"/>
    </row>
    <row r="70" spans="2:12" x14ac:dyDescent="0.25">
      <c r="B70" s="21" t="s">
        <v>75</v>
      </c>
      <c r="C70" s="22"/>
      <c r="D70" s="33">
        <f>SUBTOTAL(9,D71:D73)</f>
        <v>0</v>
      </c>
      <c r="E70" s="33">
        <f t="shared" ref="E70:H70" si="10">SUBTOTAL(9,E71:E73)</f>
        <v>0</v>
      </c>
      <c r="F70" s="33">
        <f t="shared" si="10"/>
        <v>0</v>
      </c>
      <c r="G70" s="33">
        <f t="shared" si="10"/>
        <v>0</v>
      </c>
      <c r="H70" s="33">
        <f t="shared" si="10"/>
        <v>0</v>
      </c>
      <c r="I70" s="33">
        <v>0</v>
      </c>
      <c r="K70" s="31"/>
      <c r="L70" s="17"/>
    </row>
    <row r="71" spans="2:12" x14ac:dyDescent="0.25">
      <c r="B71" s="26"/>
      <c r="C71" s="14" t="s">
        <v>76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K71" s="31"/>
      <c r="L71" s="17"/>
    </row>
    <row r="72" spans="2:12" x14ac:dyDescent="0.25">
      <c r="B72" s="26"/>
      <c r="C72" s="14" t="s">
        <v>77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K72" s="31"/>
      <c r="L72" s="17"/>
    </row>
    <row r="73" spans="2:12" x14ac:dyDescent="0.25">
      <c r="B73" s="26"/>
      <c r="C73" s="14" t="s">
        <v>78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K73" s="31"/>
      <c r="L73" s="17"/>
    </row>
    <row r="74" spans="2:12" x14ac:dyDescent="0.25">
      <c r="B74" s="21" t="s">
        <v>79</v>
      </c>
      <c r="C74" s="22"/>
      <c r="D74" s="33">
        <f>SUBTOTAL(9,D75:D81)</f>
        <v>0</v>
      </c>
      <c r="E74" s="33">
        <f t="shared" ref="E74:H74" si="11">SUBTOTAL(9,E75:E81)</f>
        <v>0</v>
      </c>
      <c r="F74" s="33">
        <f t="shared" si="11"/>
        <v>0</v>
      </c>
      <c r="G74" s="33">
        <f t="shared" si="11"/>
        <v>0</v>
      </c>
      <c r="H74" s="33">
        <f t="shared" si="11"/>
        <v>0</v>
      </c>
      <c r="I74" s="33">
        <v>0</v>
      </c>
      <c r="K74" s="31"/>
      <c r="L74" s="17"/>
    </row>
    <row r="75" spans="2:12" x14ac:dyDescent="0.25">
      <c r="B75" s="26"/>
      <c r="C75" s="14" t="s">
        <v>80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K75" s="31"/>
      <c r="L75" s="17"/>
    </row>
    <row r="76" spans="2:12" x14ac:dyDescent="0.25">
      <c r="B76" s="26"/>
      <c r="C76" s="14" t="s">
        <v>81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K76" s="31"/>
      <c r="L76" s="17"/>
    </row>
    <row r="77" spans="2:12" x14ac:dyDescent="0.25">
      <c r="B77" s="26"/>
      <c r="C77" s="14" t="s">
        <v>82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K77" s="31"/>
      <c r="L77" s="17"/>
    </row>
    <row r="78" spans="2:12" x14ac:dyDescent="0.25">
      <c r="B78" s="26"/>
      <c r="C78" s="14" t="s">
        <v>83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K78" s="31"/>
      <c r="L78" s="17"/>
    </row>
    <row r="79" spans="2:12" x14ac:dyDescent="0.25">
      <c r="B79" s="26"/>
      <c r="C79" s="14" t="s">
        <v>84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K79" s="31"/>
      <c r="L79" s="17"/>
    </row>
    <row r="80" spans="2:12" x14ac:dyDescent="0.25">
      <c r="B80" s="26"/>
      <c r="C80" s="14" t="s">
        <v>85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K80" s="31"/>
      <c r="L80" s="17"/>
    </row>
    <row r="81" spans="1:12" x14ac:dyDescent="0.25">
      <c r="B81" s="26"/>
      <c r="C81" s="14" t="s">
        <v>86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K81" s="31"/>
      <c r="L81" s="17"/>
    </row>
    <row r="82" spans="1:12" x14ac:dyDescent="0.25">
      <c r="B82" s="26"/>
      <c r="C82" s="14"/>
      <c r="D82" s="36"/>
      <c r="E82" s="17"/>
      <c r="F82" s="36"/>
      <c r="G82" s="29"/>
      <c r="H82" s="29"/>
      <c r="I82" s="16"/>
      <c r="K82" s="31"/>
      <c r="L82" s="17"/>
    </row>
    <row r="83" spans="1:12" s="41" customFormat="1" x14ac:dyDescent="0.25">
      <c r="A83" s="37"/>
      <c r="B83" s="38"/>
      <c r="C83" s="39" t="s">
        <v>87</v>
      </c>
      <c r="D83" s="40">
        <f t="shared" ref="D83:I83" si="12">+D10+D18+D28+D38+D48+D58+D62</f>
        <v>34981155.340000004</v>
      </c>
      <c r="E83" s="40">
        <f t="shared" si="12"/>
        <v>22516309.890000001</v>
      </c>
      <c r="F83" s="40">
        <f t="shared" si="12"/>
        <v>57497465.230000012</v>
      </c>
      <c r="G83" s="40">
        <f>+G10+G18+G28+G38+G48+G58+G62</f>
        <v>54468013.189999998</v>
      </c>
      <c r="H83" s="40">
        <f t="shared" si="12"/>
        <v>54402558.619999997</v>
      </c>
      <c r="I83" s="40">
        <f t="shared" si="12"/>
        <v>3029452.0400000075</v>
      </c>
      <c r="J83" s="37"/>
      <c r="L83" s="42"/>
    </row>
    <row r="84" spans="1:12" x14ac:dyDescent="0.25">
      <c r="B84" s="3" t="s">
        <v>88</v>
      </c>
      <c r="F84" s="43"/>
      <c r="G84" s="44"/>
      <c r="H84" s="43"/>
      <c r="I84" s="43"/>
    </row>
    <row r="85" spans="1:12" x14ac:dyDescent="0.25">
      <c r="A85" s="1"/>
      <c r="J85" s="1"/>
      <c r="K85" s="41"/>
    </row>
    <row r="86" spans="1:12" x14ac:dyDescent="0.25">
      <c r="A86" s="1"/>
      <c r="J86" s="1"/>
      <c r="K86" s="41"/>
    </row>
    <row r="90" spans="1:12" x14ac:dyDescent="0.25">
      <c r="A90" s="1"/>
      <c r="J90" s="1"/>
      <c r="K90" s="41"/>
    </row>
  </sheetData>
  <mergeCells count="15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.31496062992125984" footer="0.31496062992125984"/>
  <pageSetup scale="65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2019-01-28T22:23:18Z</cp:lastPrinted>
  <dcterms:created xsi:type="dcterms:W3CDTF">2019-01-28T22:22:33Z</dcterms:created>
  <dcterms:modified xsi:type="dcterms:W3CDTF">2019-01-28T22:24:27Z</dcterms:modified>
</cp:coreProperties>
</file>